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19B05E3-2521-4FF7-B457-9751CA78C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<sst xmlns="http://schemas.openxmlformats.org/spreadsheetml/2006/main" count="76" uniqueCount="66">
  <si>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</si>
  <si>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</si>
  <si>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</si>
  <si>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</si>
  <si>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</si>
  <si>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</si>
  <si>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</si>
  <si>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</si>
  <si>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</si>
  <si>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</si>
  <si>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</si>
  <si>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</si>
  <si>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</si>
  <si>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</si>
  <si>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</si>
  <si>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</si>
  <si>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</si>
  <si>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</si>
  <si>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</si>
  <si>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</si>
  <si>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</si>
  <si>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</si>
  <si>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</si>
  <si>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</si>
  <si>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</si>
  <si>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</si>
  <si>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</si>
  <si>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</si>
  <si>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</si>
  <si>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</si>
  <si>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</si>
  <si>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</si>
  <si>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</si>
  <si>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</si>
  <si>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</si>
  <si>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</si>
  <si>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</si>
  <si>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</si>
  <si>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</si>
  <si>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</si>
  <si>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</si>
  <si>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</si>
  <si>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</si>
  <si>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</si>
  <si>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</si>
  <si>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</si>
  <si>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</si>
  <si>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</si>
  <si>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</si>
  <si>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</si>
  <si>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</si>
  <si>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</si>
  <si>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</si>
  <si>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</si>
  <si>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</si>
  <si>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</si>
  <si>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</si>
  <si>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</si>
  <si>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</si>
  <si>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</si>
  <si>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2011</t>
  </si>
  <si>
    <t>FOGO</t>
  </si>
  <si>
    <t>CANTIERE AGRESTE DI BUSETTO ALESSANDRO - SAN PIERO IN VOLTA</t>
  </si>
  <si>
    <t>ZENNARO GUIDO E MAURO</t>
  </si>
  <si>
    <t>MISURE BARCA ZENNARO GUIDO E MAURO</t>
  </si>
  <si>
    <t>MISURE VELE MATTEO FRESCHI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</si>
</sst>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5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41003</v>
      </c>
      <c r="D2" s="102"/>
      <c r="E2" s="103"/>
      <c r="F2" s="43" t="s">
        <v>50</v>
      </c>
      <c r="G2" s="63">
        <v>330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6.38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5.05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1.19</v>
      </c>
      <c r="D17" s="9"/>
      <c r="E17" s="9"/>
      <c r="F17" s="112">
        <f>SUM((C16*C18))*C20</f>
        <v>0</v>
      </c>
      <c r="G17" s="114">
        <f>SUM((F31/3))</f>
        <v>5.5207951514441191</v>
      </c>
    </row>
    <row r="18" spans="1:7" ht="15" customHeight="1" thickBot="1" x14ac:dyDescent="0.25">
      <c r="A18" s="2"/>
      <c r="B18" s="48" t="s">
        <v>25</v>
      </c>
      <c r="C18" s="66">
        <v>0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3" t="s">
        <v>45</v>
      </c>
      <c r="G20" s="94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0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3" t="s">
        <v>44</v>
      </c>
      <c r="G22" s="94"/>
    </row>
    <row r="23" spans="1:7" ht="15" customHeight="1" x14ac:dyDescent="0.2">
      <c r="A23" s="2"/>
      <c r="B23" s="24"/>
      <c r="F23" s="95">
        <f>C11*C22</f>
        <v>17.32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8.4749999999999996</v>
      </c>
      <c r="E25" s="57">
        <f>SUM(((C26+C28)+C29))/2</f>
        <v>8.4749999999999996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5.34</v>
      </c>
      <c r="D26" s="58">
        <f>(C27+C29+C30)/2</f>
        <v>5.5049999999999999</v>
      </c>
      <c r="E26" s="59">
        <f>SUM(((C27+C30)+C29))/2</f>
        <v>5.5049999999999999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4.4000000000000004</v>
      </c>
      <c r="D27" s="58">
        <f>(C26+C30+C31)/2</f>
        <v>6.7799999999999994</v>
      </c>
      <c r="E27" s="60">
        <f>SUM(((C31+C26)+C30))/2</f>
        <v>6.78</v>
      </c>
      <c r="F27" s="135">
        <f>SQRT((((E25*(E25-C26))*(E25-C28))*(E25-C29)))+SQRT((((E26*(E26-C27))*(E26-C30))*(E26-C29)))</f>
        <v>16.567394552132207</v>
      </c>
      <c r="G27" s="140">
        <f>SQRT((((E27*(E27-C26))*(E27-C30))*(E27-C31)))+SQRT((((E28*(E28-C27))*(E28-C31))*(E28-C28)))</f>
        <v>16.557376356532505</v>
      </c>
    </row>
    <row r="28" spans="1:7" ht="15" customHeight="1" thickBot="1" x14ac:dyDescent="0.25">
      <c r="A28" s="2"/>
      <c r="B28" s="51" t="s">
        <v>3</v>
      </c>
      <c r="C28" s="69">
        <v>6.6</v>
      </c>
      <c r="D28" s="58">
        <f>(C27+C28+C31)/2</f>
        <v>8.81</v>
      </c>
      <c r="E28" s="60">
        <f>SUM(((C28+C27)+C31))/2</f>
        <v>8.81</v>
      </c>
      <c r="F28" s="136"/>
      <c r="G28" s="141"/>
    </row>
    <row r="29" spans="1:7" ht="15" customHeight="1" thickBot="1" x14ac:dyDescent="0.25">
      <c r="A29" s="2"/>
      <c r="B29" s="51" t="s">
        <v>52</v>
      </c>
      <c r="C29" s="69">
        <v>5.01</v>
      </c>
      <c r="D29" s="61"/>
      <c r="E29" s="60"/>
      <c r="F29" s="136"/>
      <c r="G29" s="142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143" t="s">
        <v>30</v>
      </c>
      <c r="G30" s="144"/>
    </row>
    <row r="31" spans="1:7" ht="15" customHeight="1" thickBot="1" x14ac:dyDescent="0.3">
      <c r="A31" s="2"/>
      <c r="B31" s="51" t="s">
        <v>53</v>
      </c>
      <c r="C31" s="69">
        <v>6.62</v>
      </c>
      <c r="D31" s="62"/>
      <c r="E31" s="61"/>
      <c r="F31" s="145">
        <f>SUM((F27+G27))/2</f>
        <v>16.562385454332357</v>
      </c>
      <c r="G31" s="144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6">
        <f>SQRT((((E33*(E33-C34))*(E33-C36))*(E33-C37)))+SQRT((((E34*(E34-C35))*(E34-C38))*(E34-C37)))</f>
        <v>0</v>
      </c>
      <c r="G35" s="147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6"/>
      <c r="G36" s="141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6"/>
      <c r="G37" s="142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8" t="s">
        <v>40</v>
      </c>
      <c r="G38" s="94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9">
        <f>SUM((F35+G35))/2</f>
        <v>0</v>
      </c>
      <c r="G39" s="144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5.05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4.3099999999999996</v>
      </c>
      <c r="D42" s="69"/>
      <c r="E42" s="23">
        <f>SUM(((D42+D43)+D44))/2</f>
        <v>0</v>
      </c>
      <c r="F42" s="129">
        <f>SQRT((((E41*(E41-C42))*(E41-C43))*(E41-C44)))</f>
        <v>3.9983604139697064</v>
      </c>
      <c r="G42" s="132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2.29</v>
      </c>
      <c r="D43" s="69"/>
      <c r="E43" s="9"/>
      <c r="F43" s="130"/>
      <c r="G43" s="133"/>
    </row>
    <row r="44" spans="1:7" ht="15" customHeight="1" thickBot="1" x14ac:dyDescent="0.25">
      <c r="A44" s="2"/>
      <c r="B44" s="51" t="s">
        <v>4</v>
      </c>
      <c r="C44" s="71">
        <v>3.5</v>
      </c>
      <c r="D44" s="69"/>
      <c r="E44" s="9"/>
      <c r="F44" s="131"/>
      <c r="G44" s="134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7" t="s">
        <v>38</v>
      </c>
      <c r="F49" s="138"/>
      <c r="G49" s="139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64</v>
      </c>
      <c r="F52" s="85"/>
      <c r="G52" s="86"/>
    </row>
    <row r="53" spans="1:7" ht="15" customHeight="1" x14ac:dyDescent="0.2">
      <c r="A53" s="9"/>
      <c r="B53" s="20"/>
      <c r="C53" s="21"/>
      <c r="D53" s="10"/>
      <c r="E53" s="87" t="s">
        <v>65</v>
      </c>
      <c r="F53" s="88"/>
      <c r="G53" s="89"/>
    </row>
    <row r="54" spans="1:7" ht="15" x14ac:dyDescent="0.2">
      <c r="B54" s="3" t="s">
        <v>48</v>
      </c>
      <c r="C54" s="13"/>
      <c r="D54" s="11"/>
      <c r="E54" s="90"/>
      <c r="F54" s="91"/>
      <c r="G54" s="92"/>
    </row>
    <row r="55" spans="1:7" ht="15" customHeight="1" x14ac:dyDescent="0.2">
      <c r="B55" s="19" t="s">
        <v>5</v>
      </c>
      <c r="C55" s="38">
        <v>4.3299999999999998E-2</v>
      </c>
      <c r="D55" s="11"/>
      <c r="E55" s="90"/>
      <c r="F55" s="91"/>
      <c r="G55" s="92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QDn9wlv9PrJNLw4OkYGAAmVpbT/zsMgVhfsu9hP60QC1sYvRaMXc1SW2x/fsd4bBxLRq0kAEYHKJONJdufwBkA==" saltValue="OsxkbroowO/lcl4DlhgvP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2022-05-20T12:05:22Z</cp:lastPrinted>
  <dcterms:created xsi:type="dcterms:W3CDTF">2012-02-29T09:32:38Z</dcterms:created>
  <dcterms:modified xsi:type="dcterms:W3CDTF">2022-05-20T12:09:05Z</dcterms:modified>
</cp:coreProperties>
</file>