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3FF50257-1BA0-4BC8-B3FD-93892F291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/>
  <c r="G27" i="1"/>
  <c r="F31" i="1"/>
  <c r="G17" i="1"/>
  <c r="F46" i="1"/>
</calcChain>
</file>

<file path=xl/sharedStrings.xml><?xml version="1.0" encoding="utf-8"?>
<sst xmlns="http://schemas.openxmlformats.org/spreadsheetml/2006/main" count="77" uniqueCount="67">
  <si>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</si>
  <si>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</si>
  <si>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</si>
  <si>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</si>
  <si>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</si>
  <si>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</si>
  <si>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</si>
  <si>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</si>
  <si>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</si>
  <si>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</si>
  <si>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</si>
  <si>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</si>
  <si>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</si>
  <si>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</si>
  <si>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</si>
  <si>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</si>
  <si>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</si>
  <si>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</si>
  <si>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</si>
  <si>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</si>
  <si>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</si>
  <si>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</si>
  <si>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</si>
  <si>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</si>
  <si>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</si>
  <si>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</si>
  <si>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</si>
  <si>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</si>
  <si>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</si>
  <si>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</si>
  <si>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</si>
  <si>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</si>
  <si>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</si>
  <si>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</si>
  <si>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</si>
  <si>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</si>
  <si>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</si>
  <si>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</si>
  <si>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</si>
  <si>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</si>
  <si>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</si>
  <si>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</si>
  <si>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</si>
  <si>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</si>
  <si>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</si>
  <si>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</si>
  <si>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</si>
  <si>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</si>
  <si>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</si>
  <si>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</si>
  <si>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</si>
  <si>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</si>
  <si>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</si>
  <si>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</si>
  <si>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</si>
  <si>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</si>
  <si>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</si>
  <si>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</si>
  <si>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</si>
  <si>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</si>
  <si>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1985</t>
  </si>
  <si>
    <t>ARTEMISIA</t>
  </si>
  <si>
    <t>SCHIAVON</t>
  </si>
  <si>
    <t>Agostini Roberto per vele</t>
  </si>
  <si>
    <t xml:space="preserve">Righetti Giorgio per scafo </t>
  </si>
  <si>
    <t>MARCO ZILIOTTO (ex proprietario Antonio Zara)</t>
  </si>
  <si>
    <t>BARCA PESATA IN DATA 22/04/2023 (BASE NAUTICA)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</si>
</sst>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98" zoomScaleNormal="98" workbookViewId="0">
      <selection activeCell="G3" sqref="G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45038</v>
      </c>
      <c r="D2" s="100"/>
      <c r="E2" s="101"/>
      <c r="F2" s="42" t="s">
        <v>50</v>
      </c>
      <c r="G2" s="61">
        <v>327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65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650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7.15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1.9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5.75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5.8</v>
      </c>
      <c r="D17" s="9"/>
      <c r="E17" s="9"/>
      <c r="F17" s="110">
        <f>SUM((C16*C18))*C20</f>
        <v>24.15</v>
      </c>
      <c r="G17" s="112">
        <f>SUM((F31/3))</f>
        <v>6.3274981910036532</v>
      </c>
    </row>
    <row r="18" spans="1:7" ht="15" customHeight="1" thickBot="1" x14ac:dyDescent="0.25">
      <c r="A18" s="2"/>
      <c r="B18" s="47" t="s">
        <v>25</v>
      </c>
      <c r="C18" s="64">
        <v>1.4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2.75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0.64</v>
      </c>
      <c r="D21" s="9"/>
      <c r="E21" s="9"/>
      <c r="F21" s="115">
        <f>SUM(((F17*3)/100))+F17</f>
        <v>24.874499999999998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28.145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9.6000000000000014</v>
      </c>
      <c r="E25" s="56">
        <f>SUM(((C26+C28)+C29))/2</f>
        <v>9.6000000000000014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6.3</v>
      </c>
      <c r="D26" s="57">
        <f>(C27+C29+C30)/2</f>
        <v>5.6149999999999993</v>
      </c>
      <c r="E26" s="56">
        <f>SUM(((C27+C30)+C29))/2</f>
        <v>5.6150000000000002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4.3</v>
      </c>
      <c r="D27" s="57">
        <f>(C26+C30+C31)/2</f>
        <v>7.665</v>
      </c>
      <c r="E27" s="58">
        <f>SUM(((C31+C26)+C30))/2</f>
        <v>7.665</v>
      </c>
      <c r="F27" s="133">
        <f>SQRT((((E25*(E25-C26))*(E25-C28))*(E25-C29)))+SQRT((((E26*(E26-C27))*(E26-C30))*(E26-C29)))</f>
        <v>19.262343689391201</v>
      </c>
      <c r="G27" s="137">
        <f>SQRT((((E27*(E27-C26))*(E27-C30))*(E27-C31)))+SQRT((((E28*(E28-C27))*(E28-C31))*(E28-C28)))</f>
        <v>18.702645456630723</v>
      </c>
    </row>
    <row r="28" spans="1:7" ht="15" customHeight="1" thickBot="1" x14ac:dyDescent="0.25">
      <c r="A28" s="2"/>
      <c r="B28" s="50" t="s">
        <v>3</v>
      </c>
      <c r="C28" s="67">
        <v>7.5</v>
      </c>
      <c r="D28" s="57">
        <f>(C27+C28+C31)/2</f>
        <v>9.65</v>
      </c>
      <c r="E28" s="58">
        <f>SUM(((C28+C27)+C31))/2</f>
        <v>9.65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5.4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1.53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7.5</v>
      </c>
      <c r="D31" s="60"/>
      <c r="E31" s="59"/>
      <c r="F31" s="141">
        <f>SUM((F27+G27))/2</f>
        <v>18.98249457301096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5.7050000000000001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4.91</v>
      </c>
      <c r="D42" s="67"/>
      <c r="E42" s="22">
        <f>SUM(((D42+D43)+D44))/2</f>
        <v>0</v>
      </c>
      <c r="F42" s="127">
        <f>SQRT((((E41*(E41-C42))*(E41-C43))*(E41-C44)))</f>
        <v>5.0175772604290811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2.56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3.94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64</v>
      </c>
      <c r="F52" s="83"/>
      <c r="G52" s="84"/>
    </row>
    <row r="53" spans="1:7" ht="15" customHeight="1" x14ac:dyDescent="0.2">
      <c r="A53" s="9"/>
      <c r="B53" s="19"/>
      <c r="C53" s="20"/>
      <c r="D53" s="10"/>
      <c r="E53" s="85" t="s">
        <v>63</v>
      </c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 t="s">
        <v>66</v>
      </c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3se/Uh982dwC6ESMJwfehYUF84vRtkf9ECUsXqbUN8uemRwJOEZtqGlVptaORPf1/kiEuSVi8KrD7JYccLYW+g==" saltValue="WO+L0GRDeCC8Cn4aDzDAH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2023-04-26T13:39:40Z</dcterms:modified>
</cp:coreProperties>
</file>