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ED44806-8866-43B6-A0F7-C21CCFBB1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<sst xmlns="http://schemas.openxmlformats.org/spreadsheetml/2006/main" count="76" uniqueCount="66">
  <si>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</si>
  <si>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</si>
  <si>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</si>
  <si>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</si>
  <si>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</si>
  <si>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</si>
  <si>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</si>
  <si>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</si>
  <si>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</si>
  <si>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</si>
  <si>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</si>
  <si>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</si>
  <si>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</si>
  <si>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</si>
  <si>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</si>
  <si>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</si>
  <si>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</si>
  <si>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</si>
  <si>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</si>
  <si>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</si>
  <si>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</si>
  <si>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</si>
  <si>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</si>
  <si>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</si>
  <si>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</si>
  <si>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</si>
  <si>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</si>
  <si>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</si>
  <si>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</si>
  <si>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</si>
  <si>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</si>
  <si>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</si>
  <si>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</si>
  <si>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</si>
  <si>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</si>
  <si>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</si>
  <si>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</si>
  <si>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</si>
  <si>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</si>
  <si>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</si>
  <si>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</si>
  <si>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</si>
  <si>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</si>
  <si>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</si>
  <si>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</si>
  <si>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</si>
  <si>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</si>
  <si>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</si>
  <si>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</si>
  <si>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</si>
  <si>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</si>
  <si>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</si>
  <si>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</si>
  <si>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</si>
  <si>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</si>
  <si>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</si>
  <si>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</si>
  <si>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</si>
  <si>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</si>
  <si>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</si>
  <si>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2008</t>
  </si>
  <si>
    <t>ARZENTOVIVO</t>
  </si>
  <si>
    <t>Marco Tapetto</t>
  </si>
  <si>
    <t>LAMELLARE</t>
  </si>
  <si>
    <t>CVC (ex M.Mandich)</t>
  </si>
  <si>
    <t xml:space="preserve">dicembre 2008, A Pagnacco, R. Pajer, W. Rosada-presso AVL Aprile 2009 (vele nuove) A. Pagnacco, F. Scalabrin presso giardino Thetis s.p.a.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</si>
</sst>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22" sqref="F22:G2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88" t="s">
        <v>49</v>
      </c>
      <c r="C1" s="89"/>
      <c r="D1" s="89"/>
      <c r="E1" s="89"/>
      <c r="F1" s="90"/>
      <c r="G1" s="91"/>
    </row>
    <row r="2" spans="1:7" ht="18" customHeight="1" thickBot="1" x14ac:dyDescent="0.25">
      <c r="A2" s="2"/>
      <c r="B2" s="42" t="s">
        <v>13</v>
      </c>
      <c r="C2" s="92">
        <v>39904</v>
      </c>
      <c r="D2" s="93"/>
      <c r="E2" s="94"/>
      <c r="F2" s="43" t="s">
        <v>50</v>
      </c>
      <c r="G2" s="63">
        <v>308</v>
      </c>
    </row>
    <row r="3" spans="1:7" ht="18" customHeight="1" thickBot="1" x14ac:dyDescent="0.25">
      <c r="A3" s="2"/>
      <c r="B3" s="16" t="s">
        <v>22</v>
      </c>
      <c r="C3" s="95" t="s">
        <v>55</v>
      </c>
      <c r="D3" s="96"/>
      <c r="E3" s="96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97" t="s">
        <v>61</v>
      </c>
      <c r="D4" s="98"/>
      <c r="E4" s="98"/>
      <c r="F4" s="98"/>
      <c r="G4" s="99"/>
    </row>
    <row r="5" spans="1:7" ht="18" customHeight="1" thickBot="1" x14ac:dyDescent="0.25">
      <c r="A5" s="2"/>
      <c r="B5" s="44" t="s">
        <v>28</v>
      </c>
      <c r="C5" s="100" t="s">
        <v>62</v>
      </c>
      <c r="D5" s="101"/>
      <c r="E5" s="101"/>
      <c r="F5" s="101"/>
      <c r="G5" s="102"/>
    </row>
    <row r="6" spans="1:7" ht="18" customHeight="1" thickBot="1" x14ac:dyDescent="0.25">
      <c r="A6" s="2"/>
      <c r="B6" s="44" t="s">
        <v>29</v>
      </c>
      <c r="C6" s="110" t="s">
        <v>64</v>
      </c>
      <c r="D6" s="111"/>
      <c r="E6" s="111"/>
      <c r="F6" s="111"/>
      <c r="G6" s="112"/>
    </row>
    <row r="7" spans="1:7" ht="18" customHeight="1" thickBot="1" x14ac:dyDescent="0.25">
      <c r="A7" s="2"/>
      <c r="B7" s="46" t="s">
        <v>54</v>
      </c>
      <c r="C7" s="117" t="s">
        <v>63</v>
      </c>
      <c r="D7" s="118"/>
      <c r="E7" s="118"/>
      <c r="F7" s="118"/>
      <c r="G7" s="119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426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6.95</v>
      </c>
      <c r="D14" s="9"/>
      <c r="E14" s="9"/>
      <c r="F14" s="113" t="s">
        <v>35</v>
      </c>
      <c r="G14" s="115" t="s">
        <v>12</v>
      </c>
    </row>
    <row r="15" spans="1:7" ht="15" customHeight="1" thickBot="1" x14ac:dyDescent="0.25">
      <c r="A15" s="2"/>
      <c r="B15" s="48" t="s">
        <v>23</v>
      </c>
      <c r="C15" s="67">
        <v>1.97</v>
      </c>
      <c r="D15" s="9"/>
      <c r="F15" s="114"/>
      <c r="G15" s="116"/>
    </row>
    <row r="16" spans="1:7" ht="39" thickBot="1" x14ac:dyDescent="0.25">
      <c r="A16" s="2"/>
      <c r="B16" s="49" t="s">
        <v>42</v>
      </c>
      <c r="C16" s="68">
        <v>5.44</v>
      </c>
      <c r="D16" s="9"/>
      <c r="F16" s="114"/>
      <c r="G16" s="116"/>
    </row>
    <row r="17" spans="1:7" ht="26.25" thickBot="1" x14ac:dyDescent="0.25">
      <c r="A17" s="2"/>
      <c r="B17" s="50" t="s">
        <v>20</v>
      </c>
      <c r="C17" s="67">
        <v>5.46</v>
      </c>
      <c r="D17" s="9"/>
      <c r="E17" s="9"/>
      <c r="F17" s="103">
        <f>SUM((C16*C18))*C20</f>
        <v>19.0944</v>
      </c>
      <c r="G17" s="105">
        <f>SUM((F31/3))</f>
        <v>6.2858720275810285</v>
      </c>
    </row>
    <row r="18" spans="1:7" ht="15" customHeight="1" thickBot="1" x14ac:dyDescent="0.25">
      <c r="A18" s="2"/>
      <c r="B18" s="48" t="s">
        <v>25</v>
      </c>
      <c r="C18" s="66">
        <v>1.17</v>
      </c>
      <c r="D18" s="9"/>
      <c r="F18" s="104"/>
      <c r="G18" s="106"/>
    </row>
    <row r="19" spans="1:7" ht="15" customHeight="1" thickBot="1" x14ac:dyDescent="0.25">
      <c r="A19" s="2"/>
      <c r="B19" s="51" t="s">
        <v>11</v>
      </c>
      <c r="C19" s="67">
        <v>1.9</v>
      </c>
      <c r="D19" s="9"/>
      <c r="F19" s="104"/>
      <c r="G19" s="107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84" t="s">
        <v>45</v>
      </c>
      <c r="G20" s="85"/>
    </row>
    <row r="21" spans="1:7" ht="15" customHeight="1" thickBot="1" x14ac:dyDescent="0.25">
      <c r="A21" s="2"/>
      <c r="B21" s="51" t="s">
        <v>37</v>
      </c>
      <c r="C21" s="67">
        <v>0.71</v>
      </c>
      <c r="D21" s="9"/>
      <c r="E21" s="9"/>
      <c r="F21" s="108">
        <f>SUM(((F17*3)/100))+F17</f>
        <v>19.667231999999998</v>
      </c>
      <c r="G21" s="109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84" t="s">
        <v>44</v>
      </c>
      <c r="G22" s="85"/>
    </row>
    <row r="23" spans="1:7" ht="15" customHeight="1" x14ac:dyDescent="0.2">
      <c r="A23" s="2"/>
      <c r="B23" s="24"/>
      <c r="F23" s="86">
        <f>C11*C22</f>
        <v>18.445799999999998</v>
      </c>
      <c r="G23" s="87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9.0650000000000013</v>
      </c>
      <c r="E25" s="57">
        <f>SUM(((C26+C28)+C29))/2</f>
        <v>9.0650000000000013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6.12</v>
      </c>
      <c r="D26" s="58">
        <f>(C27+C29+C30)/2</f>
        <v>5.64</v>
      </c>
      <c r="E26" s="59">
        <f>SUM(((C27+C30)+C29))/2</f>
        <v>5.6400000000000006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4.55</v>
      </c>
      <c r="D27" s="58">
        <f>(C26+C30+C31)/2</f>
        <v>6.9550000000000001</v>
      </c>
      <c r="E27" s="60">
        <f>SUM(((C31+C26)+C30))/2</f>
        <v>6.9550000000000001</v>
      </c>
      <c r="F27" s="126">
        <f>SQRT((((E25*(E25-C26))*(E25-C28))*(E25-C29)))+SQRT((((E26*(E26-C27))*(E26-C30))*(E26-C29)))</f>
        <v>18.863151084695339</v>
      </c>
      <c r="G27" s="131">
        <f>SQRT((((E27*(E27-C26))*(E27-C30))*(E27-C31)))+SQRT((((E28*(E28-C27))*(E28-C31))*(E28-C28)))</f>
        <v>18.852081080790835</v>
      </c>
    </row>
    <row r="28" spans="1:7" ht="15" customHeight="1" thickBot="1" x14ac:dyDescent="0.25">
      <c r="A28" s="2"/>
      <c r="B28" s="51" t="s">
        <v>3</v>
      </c>
      <c r="C28" s="69">
        <v>7.02</v>
      </c>
      <c r="D28" s="58">
        <f>(C27+C28+C31)/2</f>
        <v>8.81</v>
      </c>
      <c r="E28" s="60">
        <f>SUM(((C28+C27)+C31))/2</f>
        <v>8.81</v>
      </c>
      <c r="F28" s="127"/>
      <c r="G28" s="132"/>
    </row>
    <row r="29" spans="1:7" ht="15" customHeight="1" thickBot="1" x14ac:dyDescent="0.25">
      <c r="A29" s="2"/>
      <c r="B29" s="51" t="s">
        <v>52</v>
      </c>
      <c r="C29" s="69">
        <v>4.99</v>
      </c>
      <c r="D29" s="61"/>
      <c r="E29" s="60"/>
      <c r="F29" s="127"/>
      <c r="G29" s="133"/>
    </row>
    <row r="30" spans="1:7" ht="15" customHeight="1" thickBot="1" x14ac:dyDescent="0.25">
      <c r="A30" s="2"/>
      <c r="B30" s="51" t="s">
        <v>27</v>
      </c>
      <c r="C30" s="69">
        <v>1.74</v>
      </c>
      <c r="D30" s="61"/>
      <c r="E30" s="61"/>
      <c r="F30" s="134" t="s">
        <v>30</v>
      </c>
      <c r="G30" s="135"/>
    </row>
    <row r="31" spans="1:7" ht="15" customHeight="1" thickBot="1" x14ac:dyDescent="0.3">
      <c r="A31" s="2"/>
      <c r="B31" s="51" t="s">
        <v>53</v>
      </c>
      <c r="C31" s="69">
        <v>6.05</v>
      </c>
      <c r="D31" s="62"/>
      <c r="E31" s="61"/>
      <c r="F31" s="136">
        <f>SUM((F27+G27))/2</f>
        <v>18.857616082743085</v>
      </c>
      <c r="G31" s="135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5.17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3.51</v>
      </c>
      <c r="D34" s="61"/>
      <c r="E34" s="59">
        <f>SUM(((C35+C38)+C37))/2</f>
        <v>3.25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2.62</v>
      </c>
      <c r="D35" s="61"/>
      <c r="E35" s="60">
        <f>SUM(((C34+C39)+C38))/2</f>
        <v>3.9950000000000001</v>
      </c>
      <c r="F35" s="137">
        <f>SQRT((((E33*(E33-C34))*(E33-C36))*(E33-C37)))+SQRT((((E34*(E34-C35))*(E34-C38))*(E34-C37)))</f>
        <v>6.2022081933050703</v>
      </c>
      <c r="G35" s="138">
        <f>SQRT((((E35*(E35-C34))*(E35-C38))*(E35-C39)))+SQRT((((E36*(E36-C35))*(E36-C39))*(E36-C36)))</f>
        <v>6.2089117981057171</v>
      </c>
    </row>
    <row r="36" spans="1:7" ht="15" customHeight="1" thickBot="1" x14ac:dyDescent="0.25">
      <c r="A36" s="2"/>
      <c r="B36" s="51" t="s">
        <v>3</v>
      </c>
      <c r="C36" s="70">
        <v>3.95</v>
      </c>
      <c r="D36" s="61"/>
      <c r="E36" s="57">
        <f>SUM(((C35+C39)+C36))/2</f>
        <v>5.0250000000000004</v>
      </c>
      <c r="F36" s="127"/>
      <c r="G36" s="132"/>
    </row>
    <row r="37" spans="1:7" ht="15" customHeight="1" thickBot="1" x14ac:dyDescent="0.25">
      <c r="A37" s="2"/>
      <c r="B37" s="51" t="s">
        <v>52</v>
      </c>
      <c r="C37" s="70">
        <v>2.88</v>
      </c>
      <c r="D37" s="61"/>
      <c r="E37" s="60"/>
      <c r="F37" s="127"/>
      <c r="G37" s="133"/>
    </row>
    <row r="38" spans="1:7" ht="15" customHeight="1" thickBot="1" x14ac:dyDescent="0.25">
      <c r="A38" s="2"/>
      <c r="B38" s="51" t="s">
        <v>27</v>
      </c>
      <c r="C38" s="70">
        <v>1</v>
      </c>
      <c r="D38" s="9"/>
      <c r="E38" s="7">
        <f>SUM(((C39+C35)+C36))/2</f>
        <v>5.0250000000000004</v>
      </c>
      <c r="F38" s="139" t="s">
        <v>40</v>
      </c>
      <c r="G38" s="85"/>
    </row>
    <row r="39" spans="1:7" ht="15" customHeight="1" thickBot="1" x14ac:dyDescent="0.3">
      <c r="A39" s="2"/>
      <c r="B39" s="51" t="s">
        <v>53</v>
      </c>
      <c r="C39" s="70">
        <v>3.48</v>
      </c>
      <c r="D39" s="9"/>
      <c r="E39" s="9"/>
      <c r="F39" s="140">
        <f>SUM((F35+G35))/2</f>
        <v>6.2055599957053937</v>
      </c>
      <c r="G39" s="13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4.3499999999999996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3.9</v>
      </c>
      <c r="D42" s="69">
        <v>4.4000000000000004</v>
      </c>
      <c r="E42" s="23">
        <f>SUM(((D42+D43)+D44))/2</f>
        <v>5.25</v>
      </c>
      <c r="F42" s="120">
        <f>SQRT((((E41*(E41-C42))*(E41-C43))*(E41-C44)))</f>
        <v>2.5958994106089692</v>
      </c>
      <c r="G42" s="123">
        <f>SQRT((((E42*(E42-D42))*(E42-D43))*(E42-D44)))</f>
        <v>4.0839434068067106</v>
      </c>
    </row>
    <row r="43" spans="1:7" ht="15" customHeight="1" thickBot="1" x14ac:dyDescent="0.25">
      <c r="A43" s="2"/>
      <c r="B43" s="51" t="s">
        <v>26</v>
      </c>
      <c r="C43" s="71">
        <v>1.8</v>
      </c>
      <c r="D43" s="69">
        <v>2</v>
      </c>
      <c r="E43" s="9"/>
      <c r="F43" s="121"/>
      <c r="G43" s="124"/>
    </row>
    <row r="44" spans="1:7" ht="15" customHeight="1" thickBot="1" x14ac:dyDescent="0.25">
      <c r="A44" s="2"/>
      <c r="B44" s="51" t="s">
        <v>4</v>
      </c>
      <c r="C44" s="71">
        <v>3</v>
      </c>
      <c r="D44" s="69">
        <v>4.0999999999999996</v>
      </c>
      <c r="E44" s="9"/>
      <c r="F44" s="122"/>
      <c r="G44" s="125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28" t="s">
        <v>38</v>
      </c>
      <c r="F49" s="129"/>
      <c r="G49" s="130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141" t="s">
        <v>65</v>
      </c>
      <c r="F51" s="142"/>
      <c r="G51" s="143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4"/>
      <c r="F52" s="145"/>
      <c r="G52" s="146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81"/>
      <c r="F55" s="82"/>
      <c r="G55" s="83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w548r9lqEHMLs/ghnYPdkq58u5G1V07w9IOE353FokGdC/Un7OrVAEMBNl78FcFU0artxtxHkSOyPoNN/iedJw==" saltValue="QAOSf+jA7a0OoSBBEAaadg==" spinCount="100000" sheet="1" objects="1" scenarios="1"/>
  <mergeCells count="31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5:G55"/>
    <mergeCell ref="E51:G54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2022-03-30T16:06:37Z</dcterms:modified>
</cp:coreProperties>
</file>