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_AGGIORNAMENTO 21.03.2024\"/>
    </mc:Choice>
  </mc:AlternateContent>
  <xr:revisionPtr revIDLastSave="0" documentId="13_ncr:1_{C3982A59-A68A-4559-9F78-62D45937E1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C22" i="1"/>
  <c r="F23" i="1"/>
  <c r="C20" i="1"/>
  <c r="F17" i="1"/>
  <c r="F21" i="1"/>
  <c r="E41" i="1"/>
  <c r="F42" i="1"/>
  <c r="E25" i="1"/>
  <c r="E26" i="1"/>
  <c r="D28" i="1"/>
  <c r="D27" i="1"/>
  <c r="E27" i="1"/>
  <c r="D26" i="1"/>
  <c r="D25" i="1"/>
  <c r="E33" i="1"/>
  <c r="E34" i="1"/>
  <c r="E35" i="1"/>
  <c r="E36" i="1"/>
  <c r="E38" i="1"/>
  <c r="E42" i="1"/>
  <c r="G42" i="1"/>
  <c r="F35" i="1"/>
  <c r="G35" i="1"/>
  <c r="F39" i="1"/>
  <c r="F27" i="1"/>
  <c r="G27" i="1"/>
  <c r="F31" i="1"/>
  <c r="G17" i="1"/>
  <c r="F46" i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<sst xmlns="http://schemas.openxmlformats.org/spreadsheetml/2006/main" count="76" uniqueCount="66">
  <si>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</si>
  <si>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</si>
  <si>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</si>
  <si>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</si>
  <si>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</si>
  <si>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</si>
  <si>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</si>
  <si>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</si>
  <si>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</si>
  <si>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</si>
  <si>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</si>
  <si>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</si>
  <si>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</si>
  <si>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</si>
  <si>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</si>
  <si>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</si>
  <si>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</si>
  <si>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</si>
  <si>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</si>
  <si>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</si>
  <si>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</si>
  <si>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</si>
  <si>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</si>
  <si>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</si>
  <si>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</si>
  <si>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</si>
  <si>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</si>
  <si>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</si>
  <si>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</si>
  <si>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</si>
  <si>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</si>
  <si>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</si>
  <si>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</si>
  <si>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</si>
  <si>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</si>
  <si>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</si>
  <si>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</si>
  <si>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</si>
  <si>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</si>
  <si>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</si>
  <si>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</si>
  <si>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</si>
  <si>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</si>
  <si>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</si>
  <si>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</si>
  <si>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</si>
  <si>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</si>
  <si>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</si>
  <si>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</si>
  <si>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</si>
  <si>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</si>
  <si>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</si>
  <si>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</si>
  <si>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</si>
  <si>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</si>
  <si>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</si>
  <si>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</si>
  <si>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</si>
  <si>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</si>
  <si>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2003</t>
  </si>
  <si>
    <t>ZOTOLONA</t>
  </si>
  <si>
    <t>MENETTO</t>
  </si>
  <si>
    <t>MICHEL PATIES - SCM</t>
  </si>
  <si>
    <t>Giovanni Vercio, Michele Dissera, Alessandro Dissera, Claudio Soffrizzi</t>
  </si>
  <si>
    <t>Aggiornamento vele12/05/2024:</t>
  </si>
  <si>
    <t>Michel, Paties, Marco Bevilacqua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</si>
</sst>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7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49" fontId="21" fillId="0" borderId="34" xfId="0" applyNumberFormat="1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B3" zoomScale="70" zoomScaleNormal="70" workbookViewId="0">
      <selection activeCell="D9" sqref="D9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35">
      <c r="A2" s="2"/>
      <c r="B2" s="41" t="s">
        <v>13</v>
      </c>
      <c r="C2" s="102">
        <v>40145</v>
      </c>
      <c r="D2" s="103"/>
      <c r="E2" s="104"/>
      <c r="F2" s="42"/>
      <c r="G2" s="61">
        <v>230</v>
      </c>
    </row>
    <row r="3" spans="1:7" ht="18" customHeight="1" thickBot="1" x14ac:dyDescent="0.35">
      <c r="A3" s="2"/>
      <c r="B3" s="15" t="s">
        <v>22</v>
      </c>
      <c r="C3" s="105" t="s">
        <v>54</v>
      </c>
      <c r="D3" s="106"/>
      <c r="E3" s="106"/>
      <c r="F3" s="44" t="s">
        <v>50</v>
      </c>
      <c r="G3" s="62" t="s">
        <v>59</v>
      </c>
    </row>
    <row r="4" spans="1:7" ht="18" customHeight="1" thickBot="1" x14ac:dyDescent="0.35">
      <c r="A4" s="2"/>
      <c r="B4" s="43" t="s">
        <v>14</v>
      </c>
      <c r="C4" s="107" t="s">
        <v>60</v>
      </c>
      <c r="D4" s="108"/>
      <c r="E4" s="108"/>
      <c r="F4" s="108"/>
      <c r="G4" s="109"/>
    </row>
    <row r="5" spans="1:7" ht="18" customHeight="1" thickBot="1" x14ac:dyDescent="0.35">
      <c r="A5" s="2"/>
      <c r="B5" s="43" t="s">
        <v>28</v>
      </c>
      <c r="C5" s="110" t="s">
        <v>61</v>
      </c>
      <c r="D5" s="111"/>
      <c r="E5" s="111"/>
      <c r="F5" s="111"/>
      <c r="G5" s="112"/>
    </row>
    <row r="6" spans="1:7" ht="18" customHeight="1" thickBot="1" x14ac:dyDescent="0.35">
      <c r="A6" s="2"/>
      <c r="B6" s="43" t="s">
        <v>29</v>
      </c>
      <c r="C6" s="120" t="s">
        <v>62</v>
      </c>
      <c r="D6" s="121"/>
      <c r="E6" s="121"/>
      <c r="F6" s="121"/>
      <c r="G6" s="122"/>
    </row>
    <row r="7" spans="1:7" ht="28.5" customHeight="1" thickBot="1" x14ac:dyDescent="0.3">
      <c r="A7" s="2"/>
      <c r="B7" s="45" t="s">
        <v>53</v>
      </c>
      <c r="C7" s="127"/>
      <c r="D7" s="128"/>
      <c r="E7" s="128"/>
      <c r="F7" s="128"/>
      <c r="G7" s="129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506</v>
      </c>
      <c r="D11" s="9"/>
      <c r="F11" s="39" t="s">
        <v>55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7.01</v>
      </c>
      <c r="D14" s="9"/>
      <c r="E14" s="9"/>
      <c r="F14" s="123" t="s">
        <v>35</v>
      </c>
      <c r="G14" s="125" t="s">
        <v>12</v>
      </c>
    </row>
    <row r="15" spans="1:7" ht="15" customHeight="1" thickBot="1" x14ac:dyDescent="0.3">
      <c r="A15" s="2"/>
      <c r="B15" s="47" t="s">
        <v>23</v>
      </c>
      <c r="C15" s="65">
        <v>1.94</v>
      </c>
      <c r="D15" s="9"/>
      <c r="F15" s="124"/>
      <c r="G15" s="126"/>
    </row>
    <row r="16" spans="1:7" ht="39" thickBot="1" x14ac:dyDescent="0.3">
      <c r="A16" s="2"/>
      <c r="B16" s="48" t="s">
        <v>42</v>
      </c>
      <c r="C16" s="66">
        <v>5.58</v>
      </c>
      <c r="D16" s="9"/>
      <c r="F16" s="124"/>
      <c r="G16" s="126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3">
        <f>SUM((C16*C18))*C20</f>
        <v>22.096800000000002</v>
      </c>
      <c r="G17" s="115">
        <f>SUM((F31/3))</f>
        <v>6.8020682122393152</v>
      </c>
    </row>
    <row r="18" spans="1:7" ht="15" customHeight="1" thickBot="1" x14ac:dyDescent="0.3">
      <c r="A18" s="2"/>
      <c r="B18" s="47" t="s">
        <v>25</v>
      </c>
      <c r="C18" s="64">
        <v>1.32</v>
      </c>
      <c r="D18" s="9"/>
      <c r="F18" s="114"/>
      <c r="G18" s="116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4"/>
      <c r="G19" s="117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4" t="s">
        <v>45</v>
      </c>
      <c r="G20" s="95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8">
        <f>SUM(((F17*3)/100))+F17</f>
        <v>22.759704000000003</v>
      </c>
      <c r="G21" s="119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4" t="s">
        <v>44</v>
      </c>
      <c r="G22" s="95"/>
    </row>
    <row r="23" spans="1:7" ht="15" customHeight="1" x14ac:dyDescent="0.25">
      <c r="A23" s="2"/>
      <c r="B23" s="23"/>
      <c r="F23" s="96">
        <f>C11*C22</f>
        <v>21.909800000000001</v>
      </c>
      <c r="G23" s="97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9.5400000000000009</v>
      </c>
      <c r="E25" s="56">
        <f>SUM(((C26+C28)+C29))/2</f>
        <v>9.5400000000000009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6.38</v>
      </c>
      <c r="D26" s="57">
        <f>(C27+C29+C30)/2</f>
        <v>5.8199999999999994</v>
      </c>
      <c r="E26" s="56">
        <f>SUM(((C27+C30)+C29))/2</f>
        <v>5.82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4.67</v>
      </c>
      <c r="D27" s="57">
        <f>(C26+C30+C31)/2</f>
        <v>8</v>
      </c>
      <c r="E27" s="58">
        <f>SUM(((C31+C26)+C30))/2</f>
        <v>8</v>
      </c>
      <c r="F27" s="136">
        <f>SQRT((((E25*(E25-C26))*(E25-C28))*(E25-C29)))+SQRT((((E26*(E26-C27))*(E26-C30))*(E26-C29)))</f>
        <v>20.429665664646759</v>
      </c>
      <c r="G27" s="140">
        <f>SQRT((((E27*(E27-C26))*(E27-C30))*(E27-C31)))+SQRT((((E28*(E28-C27))*(E28-C31))*(E28-C28)))</f>
        <v>20.382743608789131</v>
      </c>
    </row>
    <row r="28" spans="1:7" ht="15" customHeight="1" thickBot="1" x14ac:dyDescent="0.3">
      <c r="A28" s="2"/>
      <c r="B28" s="50" t="s">
        <v>3</v>
      </c>
      <c r="C28" s="67">
        <v>7.49</v>
      </c>
      <c r="D28" s="57">
        <f>(C27+C28+C31)/2</f>
        <v>10.01</v>
      </c>
      <c r="E28" s="58">
        <f>SUM(((C28+C27)+C31))/2</f>
        <v>10.01</v>
      </c>
      <c r="F28" s="124"/>
      <c r="G28" s="126"/>
    </row>
    <row r="29" spans="1:7" ht="15" customHeight="1" thickBot="1" x14ac:dyDescent="0.3">
      <c r="A29" s="2"/>
      <c r="B29" s="50" t="s">
        <v>51</v>
      </c>
      <c r="C29" s="67">
        <v>5.21</v>
      </c>
      <c r="D29" s="59"/>
      <c r="E29" s="58"/>
      <c r="F29" s="124"/>
      <c r="G29" s="141"/>
    </row>
    <row r="30" spans="1:7" ht="15" customHeight="1" thickBot="1" x14ac:dyDescent="0.3">
      <c r="A30" s="2"/>
      <c r="B30" s="50" t="s">
        <v>27</v>
      </c>
      <c r="C30" s="67">
        <v>1.76</v>
      </c>
      <c r="D30" s="59"/>
      <c r="E30" s="59"/>
      <c r="F30" s="142" t="s">
        <v>30</v>
      </c>
      <c r="G30" s="143"/>
    </row>
    <row r="31" spans="1:7" ht="15" customHeight="1" thickBot="1" x14ac:dyDescent="0.35">
      <c r="A31" s="2"/>
      <c r="B31" s="50" t="s">
        <v>52</v>
      </c>
      <c r="C31" s="67">
        <v>7.86</v>
      </c>
      <c r="D31" s="60"/>
      <c r="E31" s="59"/>
      <c r="F31" s="144">
        <f>SUM((F27+G27))/2</f>
        <v>20.406204636717945</v>
      </c>
      <c r="G31" s="143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5">
        <f>SQRT((((E33*(E33-C34))*(E33-C36))*(E33-C37)))+SQRT((((E34*(E34-C35))*(E34-C38))*(E34-C37)))</f>
        <v>0</v>
      </c>
      <c r="G35" s="146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>
        <v>0</v>
      </c>
      <c r="D36" s="59"/>
      <c r="E36" s="56">
        <f>SUM(((C35+C39)+C36))/2</f>
        <v>0</v>
      </c>
      <c r="F36" s="124"/>
      <c r="G36" s="126"/>
    </row>
    <row r="37" spans="1:7" ht="15" customHeight="1" thickBot="1" x14ac:dyDescent="0.3">
      <c r="A37" s="2"/>
      <c r="B37" s="50" t="s">
        <v>51</v>
      </c>
      <c r="C37" s="68">
        <v>0</v>
      </c>
      <c r="D37" s="59"/>
      <c r="E37" s="58"/>
      <c r="F37" s="124"/>
      <c r="G37" s="141"/>
    </row>
    <row r="38" spans="1:7" ht="15" customHeight="1" thickBot="1" x14ac:dyDescent="0.3">
      <c r="A38" s="2"/>
      <c r="B38" s="50" t="s">
        <v>27</v>
      </c>
      <c r="C38" s="68">
        <v>0</v>
      </c>
      <c r="D38" s="9"/>
      <c r="E38" s="7">
        <f>SUM(((C39+C35)+C36))/2</f>
        <v>0</v>
      </c>
      <c r="F38" s="147" t="s">
        <v>40</v>
      </c>
      <c r="G38" s="95"/>
    </row>
    <row r="39" spans="1:7" ht="15" customHeight="1" thickBot="1" x14ac:dyDescent="0.35">
      <c r="A39" s="2"/>
      <c r="B39" s="50" t="s">
        <v>52</v>
      </c>
      <c r="C39" s="68">
        <v>0</v>
      </c>
      <c r="D39" s="9"/>
      <c r="E39" s="9"/>
      <c r="F39" s="148">
        <f>SUM((F35+G35))/2</f>
        <v>0</v>
      </c>
      <c r="G39" s="143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6.1750000000000007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5.2</v>
      </c>
      <c r="D42" s="67"/>
      <c r="E42" s="22">
        <f>SUM(((D42+D43)+D44))/2</f>
        <v>0</v>
      </c>
      <c r="F42" s="130">
        <f>SQRT((((E41*(E41-C42))*(E41-C43))*(E41-C44)))</f>
        <v>6.2722421417205387</v>
      </c>
      <c r="G42" s="13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3.1</v>
      </c>
      <c r="D43" s="67"/>
      <c r="E43" s="9"/>
      <c r="F43" s="131"/>
      <c r="G43" s="134"/>
    </row>
    <row r="44" spans="1:7" ht="15" customHeight="1" thickBot="1" x14ac:dyDescent="0.3">
      <c r="A44" s="2"/>
      <c r="B44" s="50" t="s">
        <v>4</v>
      </c>
      <c r="C44" s="69">
        <v>4.05</v>
      </c>
      <c r="D44" s="67"/>
      <c r="E44" s="9"/>
      <c r="F44" s="132"/>
      <c r="G44" s="13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7" t="s">
        <v>38</v>
      </c>
      <c r="F49" s="138"/>
      <c r="G49" s="139"/>
    </row>
    <row r="50" spans="1:7" ht="15" customHeight="1" x14ac:dyDescent="0.3">
      <c r="A50" s="2"/>
      <c r="B50" s="18" t="s">
        <v>5</v>
      </c>
      <c r="C50" s="36">
        <v>3</v>
      </c>
      <c r="D50" s="9"/>
      <c r="E50" s="82"/>
      <c r="F50" s="83"/>
      <c r="G50" s="84"/>
    </row>
    <row r="51" spans="1:7" ht="15" customHeight="1" x14ac:dyDescent="0.25">
      <c r="A51" s="2"/>
      <c r="B51" s="17" t="s">
        <v>33</v>
      </c>
      <c r="C51" s="36">
        <v>3.1</v>
      </c>
      <c r="D51" s="9"/>
      <c r="E51" s="85" t="s">
        <v>63</v>
      </c>
      <c r="F51" s="86"/>
      <c r="G51" s="87"/>
    </row>
    <row r="52" spans="1:7" ht="15" customHeight="1" x14ac:dyDescent="0.3">
      <c r="A52" s="2"/>
      <c r="B52" s="17" t="s">
        <v>16</v>
      </c>
      <c r="C52" s="36">
        <v>3.25</v>
      </c>
      <c r="D52" s="10"/>
      <c r="E52" s="70"/>
      <c r="F52" s="71"/>
      <c r="G52" s="72"/>
    </row>
    <row r="53" spans="1:7" ht="15" customHeight="1" x14ac:dyDescent="0.3">
      <c r="A53" s="9"/>
      <c r="B53" s="19"/>
      <c r="C53" s="20"/>
      <c r="D53" s="10"/>
      <c r="E53" s="73"/>
      <c r="F53" s="74"/>
      <c r="G53" s="75"/>
    </row>
    <row r="54" spans="1:7" ht="16.2" x14ac:dyDescent="0.3">
      <c r="B54" s="3" t="s">
        <v>48</v>
      </c>
      <c r="C54" s="12"/>
      <c r="E54" s="88" t="s">
        <v>64</v>
      </c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91" t="s">
        <v>65</v>
      </c>
      <c r="F55" s="92"/>
      <c r="G55" s="93"/>
    </row>
    <row r="56" spans="1:7" ht="15" customHeight="1" x14ac:dyDescent="0.2">
      <c r="B56" s="17" t="s">
        <v>33</v>
      </c>
      <c r="C56" s="37">
        <v>4.41E-2</v>
      </c>
      <c r="E56" s="76"/>
      <c r="F56" s="77"/>
      <c r="G56" s="78"/>
    </row>
    <row r="57" spans="1:7" ht="15" customHeight="1" x14ac:dyDescent="0.2">
      <c r="B57" s="21" t="s">
        <v>16</v>
      </c>
      <c r="C57" s="38">
        <v>2.6800000000000001E-2</v>
      </c>
      <c r="D57" s="11"/>
      <c r="E57" s="79"/>
      <c r="F57" s="80"/>
      <c r="G57" s="81"/>
    </row>
  </sheetData>
  <sheetProtection algorithmName="SHA-512" hashValue="xjxFgQetqESO8dQVpLfqDPT/iwJWcD4yJSxDyYsR6nRFgaOZy2rKzRxRSroIRETQ1JcHbq39Fp9wF3lIPC80vA==" saltValue="sx+wzfmNpr2+MCNyDe3YqA==" spinCount="100000" sheet="1" objects="1" scenarios="1"/>
  <mergeCells count="32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54</v>
      </c>
    </row>
    <row r="2" spans="1:1" x14ac:dyDescent="0.25">
      <c r="A2" t="s">
        <v>58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2024-05-13T20:04:39Z</dcterms:modified>
</cp:coreProperties>
</file>