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D56746C9-8928-492D-87FF-2B4FA2991F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G35" i="1"/>
  <c r="F35" i="1"/>
  <c r="F39" i="1"/>
  <c r="G27" i="1" l="1"/>
  <c r="F27" i="1"/>
  <c r="F31" i="1" l="1"/>
  <c r="G17" i="1" l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<sst xmlns="http://schemas.openxmlformats.org/spreadsheetml/2006/main" count="75" uniqueCount="65">
  <si>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</si>
  <si>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</si>
  <si>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</si>
  <si>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</si>
  <si>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</si>
  <si>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</si>
  <si>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</si>
  <si>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</si>
  <si>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</si>
  <si>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</si>
  <si>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</si>
  <si>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</si>
  <si>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</si>
  <si>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</si>
  <si>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</si>
  <si>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</si>
  <si>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</si>
  <si>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</si>
  <si>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</si>
  <si>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</si>
  <si>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</si>
  <si>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</si>
  <si>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</si>
  <si>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</si>
  <si>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</si>
  <si>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</si>
  <si>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</si>
  <si>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</si>
  <si>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</si>
  <si>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</si>
  <si>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</si>
  <si>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</si>
  <si>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</si>
  <si>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</si>
  <si>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</si>
  <si>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</si>
  <si>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</si>
  <si>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</si>
  <si>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</si>
  <si>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</si>
  <si>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</si>
  <si>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</si>
  <si>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</si>
  <si>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</si>
  <si>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</si>
  <si>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</si>
  <si>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</si>
  <si>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</si>
  <si>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</si>
  <si>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</si>
  <si>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</si>
  <si>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</si>
  <si>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</si>
  <si>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</si>
  <si>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</si>
  <si>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</si>
  <si>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</si>
  <si>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</si>
  <si>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</si>
  <si>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</si>
  <si>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1984</t>
  </si>
  <si>
    <t>CRECOLA</t>
  </si>
  <si>
    <t>Schiavon (Pellestrina)</t>
  </si>
  <si>
    <t>ALESSANDRO e COSTANTINO CHERUBINI</t>
  </si>
  <si>
    <t>Elisabetta Lazzaro dal 2023 (ex proprietario Alessandro Cherubini/Marcello Brusegan)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</si>
</sst>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43" fontId="17" fillId="0" borderId="0" xfId="0" applyNumberFormat="1" applyFont="1">
      <alignment vertical="center"/>
    </xf>
    <xf numFmtId="0" fontId="17" fillId="0" borderId="0" xfId="0" applyFont="1" applyAlignment="1"/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2" fontId="6" fillId="2" borderId="31" xfId="0" applyNumberFormat="1" applyFont="1" applyFill="1" applyBorder="1" applyAlignment="1" applyProtection="1">
      <protection locked="0"/>
    </xf>
    <xf numFmtId="2" fontId="17" fillId="0" borderId="0" xfId="0" applyNumberFormat="1" applyFont="1" applyAlignment="1">
      <alignment wrapText="1"/>
    </xf>
    <xf numFmtId="2" fontId="17" fillId="0" borderId="0" xfId="0" applyNumberFormat="1" applyFont="1">
      <alignment vertical="center"/>
    </xf>
    <xf numFmtId="2" fontId="0" fillId="0" borderId="0" xfId="0" applyNumberFormat="1" applyAlignment="1">
      <alignment wrapText="1"/>
    </xf>
    <xf numFmtId="2" fontId="0" fillId="0" borderId="5" xfId="0" applyNumberFormat="1" applyBorder="1" applyAlignment="1">
      <alignment wrapText="1"/>
    </xf>
    <xf numFmtId="2" fontId="6" fillId="3" borderId="31" xfId="1" applyNumberFormat="1" applyFont="1" applyFill="1" applyBorder="1" applyAlignment="1" applyProtection="1">
      <protection locked="0"/>
    </xf>
    <xf numFmtId="2" fontId="0" fillId="0" borderId="1" xfId="0" applyNumberFormat="1" applyBorder="1" applyAlignment="1">
      <alignment wrapText="1"/>
    </xf>
    <xf numFmtId="2" fontId="4" fillId="0" borderId="40" xfId="0" applyNumberFormat="1" applyFont="1" applyBorder="1" applyAlignment="1"/>
    <xf numFmtId="2" fontId="6" fillId="2" borderId="31" xfId="1" applyNumberFormat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C7" sqref="C7:G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1"/>
      <c r="B2" s="40" t="s">
        <v>13</v>
      </c>
      <c r="C2" s="99">
        <v>40980</v>
      </c>
      <c r="D2" s="100"/>
      <c r="E2" s="101"/>
      <c r="F2" s="41" t="s">
        <v>50</v>
      </c>
      <c r="G2" s="58">
        <v>14</v>
      </c>
    </row>
    <row r="3" spans="1:7" ht="18" customHeight="1" thickBot="1" x14ac:dyDescent="0.35">
      <c r="A3" s="1"/>
      <c r="B3" s="14" t="s">
        <v>22</v>
      </c>
      <c r="C3" s="102" t="s">
        <v>55</v>
      </c>
      <c r="D3" s="103"/>
      <c r="E3" s="103"/>
      <c r="F3" s="43" t="s">
        <v>51</v>
      </c>
      <c r="G3" s="59" t="s">
        <v>60</v>
      </c>
    </row>
    <row r="4" spans="1:7" ht="18" customHeight="1" thickBot="1" x14ac:dyDescent="0.35">
      <c r="A4" s="1"/>
      <c r="B4" s="42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1"/>
      <c r="B5" s="42" t="s">
        <v>28</v>
      </c>
      <c r="C5" s="107" t="s">
        <v>62</v>
      </c>
      <c r="D5" s="108"/>
      <c r="E5" s="108"/>
      <c r="F5" s="108"/>
      <c r="G5" s="109"/>
    </row>
    <row r="6" spans="1:7" ht="25.8" customHeight="1" thickBot="1" x14ac:dyDescent="0.35">
      <c r="A6" s="1"/>
      <c r="B6" s="42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3">
      <c r="A7" s="1"/>
      <c r="B7" s="44" t="s">
        <v>54</v>
      </c>
      <c r="C7" s="117"/>
      <c r="D7" s="118"/>
      <c r="E7" s="118"/>
      <c r="F7" s="118"/>
      <c r="G7" s="119"/>
    </row>
    <row r="8" spans="1:7" ht="18" customHeight="1" x14ac:dyDescent="0.3">
      <c r="A8" s="1"/>
      <c r="B8" s="31"/>
      <c r="C8" s="9"/>
      <c r="D8" s="8"/>
      <c r="E8" s="8"/>
      <c r="F8" s="8"/>
      <c r="G8" s="1"/>
    </row>
    <row r="9" spans="1:7" ht="16.2" x14ac:dyDescent="0.3">
      <c r="A9" s="1"/>
      <c r="B9" s="12"/>
      <c r="C9" s="13"/>
      <c r="D9" s="13"/>
      <c r="E9" s="13"/>
      <c r="F9" s="13"/>
      <c r="G9" s="4"/>
    </row>
    <row r="10" spans="1:7" ht="18" thickBot="1" x14ac:dyDescent="0.35">
      <c r="A10" s="1"/>
      <c r="B10" s="2" t="s">
        <v>1</v>
      </c>
      <c r="C10" s="11"/>
      <c r="F10" s="3" t="s">
        <v>8</v>
      </c>
      <c r="G10" s="4"/>
    </row>
    <row r="11" spans="1:7" ht="26.4" thickBot="1" x14ac:dyDescent="0.3">
      <c r="A11" s="1"/>
      <c r="B11" s="50" t="s">
        <v>10</v>
      </c>
      <c r="C11" s="60">
        <v>450</v>
      </c>
      <c r="D11" s="8"/>
      <c r="F11" s="38" t="s">
        <v>56</v>
      </c>
      <c r="G11" s="4"/>
    </row>
    <row r="12" spans="1:7" ht="16.2" x14ac:dyDescent="0.3">
      <c r="A12" s="1"/>
      <c r="B12" s="15"/>
      <c r="C12" s="8"/>
      <c r="G12" s="4"/>
    </row>
    <row r="13" spans="1:7" ht="16.8" thickBot="1" x14ac:dyDescent="0.35">
      <c r="A13" s="1"/>
      <c r="B13" s="2" t="s">
        <v>34</v>
      </c>
      <c r="C13" s="11"/>
      <c r="F13" s="8"/>
      <c r="G13" s="24"/>
    </row>
    <row r="14" spans="1:7" ht="15" customHeight="1" thickBot="1" x14ac:dyDescent="0.3">
      <c r="A14" s="1"/>
      <c r="B14" s="45" t="s">
        <v>43</v>
      </c>
      <c r="C14" s="61">
        <v>6.1</v>
      </c>
      <c r="D14" s="8"/>
      <c r="E14" s="8"/>
      <c r="F14" s="120" t="s">
        <v>35</v>
      </c>
      <c r="G14" s="122" t="s">
        <v>12</v>
      </c>
    </row>
    <row r="15" spans="1:7" ht="15" customHeight="1" thickBot="1" x14ac:dyDescent="0.3">
      <c r="A15" s="1"/>
      <c r="B15" s="46" t="s">
        <v>23</v>
      </c>
      <c r="C15" s="62">
        <v>1.63</v>
      </c>
      <c r="D15" s="8"/>
      <c r="F15" s="121"/>
      <c r="G15" s="123"/>
    </row>
    <row r="16" spans="1:7" ht="39" thickBot="1" x14ac:dyDescent="0.3">
      <c r="A16" s="1"/>
      <c r="B16" s="47" t="s">
        <v>42</v>
      </c>
      <c r="C16" s="63">
        <v>4.84</v>
      </c>
      <c r="D16" s="8"/>
      <c r="F16" s="121"/>
      <c r="G16" s="123"/>
    </row>
    <row r="17" spans="1:7" ht="26.4" thickBot="1" x14ac:dyDescent="0.3">
      <c r="A17" s="1"/>
      <c r="B17" s="48" t="s">
        <v>20</v>
      </c>
      <c r="C17" s="62">
        <v>9.41</v>
      </c>
      <c r="D17" s="8"/>
      <c r="E17" s="8"/>
      <c r="F17" s="110">
        <f>SUM((C16*C18))*C20</f>
        <v>17.133600000000001</v>
      </c>
      <c r="G17" s="112">
        <f>SUM((F31/3))</f>
        <v>5.5007468122606191</v>
      </c>
    </row>
    <row r="18" spans="1:7" ht="15" customHeight="1" thickBot="1" x14ac:dyDescent="0.3">
      <c r="A18" s="1"/>
      <c r="B18" s="46" t="s">
        <v>25</v>
      </c>
      <c r="C18" s="61">
        <v>1.18</v>
      </c>
      <c r="D18" s="8"/>
      <c r="F18" s="111"/>
      <c r="G18" s="113"/>
    </row>
    <row r="19" spans="1:7" ht="15" customHeight="1" thickBot="1" x14ac:dyDescent="0.3">
      <c r="A19" s="1"/>
      <c r="B19" s="49" t="s">
        <v>11</v>
      </c>
      <c r="C19" s="62">
        <v>2.5</v>
      </c>
      <c r="D19" s="8"/>
      <c r="F19" s="111"/>
      <c r="G19" s="114"/>
    </row>
    <row r="20" spans="1:7" ht="15" customHeight="1" thickBot="1" x14ac:dyDescent="0.3">
      <c r="A20" s="1"/>
      <c r="B20" s="46" t="s">
        <v>41</v>
      </c>
      <c r="C20" s="35">
        <f>IF(OR(C3="Sanpierota",C3="Sàndolo, mascareta, s'cipon"),C50,IF(C3="Topo venxian, topa",C51,C52))</f>
        <v>3</v>
      </c>
      <c r="D20" s="8"/>
      <c r="E20" s="8"/>
      <c r="F20" s="91" t="s">
        <v>45</v>
      </c>
      <c r="G20" s="92"/>
    </row>
    <row r="21" spans="1:7" ht="15" customHeight="1" thickBot="1" x14ac:dyDescent="0.3">
      <c r="A21" s="1"/>
      <c r="B21" s="49" t="s">
        <v>37</v>
      </c>
      <c r="C21" s="62">
        <v>0.57999999999999996</v>
      </c>
      <c r="D21" s="8"/>
      <c r="E21" s="8"/>
      <c r="F21" s="115">
        <f>SUM(((F17*3)/100))+F17</f>
        <v>17.647608000000002</v>
      </c>
      <c r="G21" s="116"/>
    </row>
    <row r="22" spans="1:7" ht="15" customHeight="1" x14ac:dyDescent="0.25">
      <c r="A22" s="1"/>
      <c r="B22" s="46" t="s">
        <v>46</v>
      </c>
      <c r="C22" s="36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1"/>
      <c r="B23" s="22"/>
      <c r="F23" s="93">
        <f>C11*C22</f>
        <v>19.484999999999999</v>
      </c>
      <c r="G23" s="94"/>
    </row>
    <row r="24" spans="1:7" ht="12.75" customHeight="1" x14ac:dyDescent="0.25">
      <c r="A24" s="1"/>
      <c r="B24" s="5"/>
      <c r="F24" s="23"/>
      <c r="G24" s="1"/>
    </row>
    <row r="25" spans="1:7" ht="16.8" thickBot="1" x14ac:dyDescent="0.35">
      <c r="A25" s="1"/>
      <c r="B25" s="2" t="s">
        <v>21</v>
      </c>
      <c r="C25" s="11"/>
      <c r="D25" s="53">
        <f>(C26+C28+C29)/2</f>
        <v>8.4149999999999991</v>
      </c>
      <c r="E25" s="54">
        <f>SUM(((C26+C28)+C29))/2</f>
        <v>8.4149999999999991</v>
      </c>
      <c r="F25" s="8"/>
      <c r="G25" s="25"/>
    </row>
    <row r="26" spans="1:7" ht="15" customHeight="1" thickBot="1" x14ac:dyDescent="0.3">
      <c r="A26" s="1"/>
      <c r="B26" s="51" t="s">
        <v>32</v>
      </c>
      <c r="C26" s="64">
        <v>5.56</v>
      </c>
      <c r="D26" s="65">
        <f>(C27+C29+C30)/2</f>
        <v>5.4849999999999994</v>
      </c>
      <c r="E26" s="54">
        <f>SUM(((C27+C30)+C29))/2</f>
        <v>5.4849999999999994</v>
      </c>
      <c r="F26" s="29" t="s">
        <v>0</v>
      </c>
      <c r="G26" s="30" t="s">
        <v>2</v>
      </c>
    </row>
    <row r="27" spans="1:7" ht="15" customHeight="1" thickBot="1" x14ac:dyDescent="0.3">
      <c r="A27" s="1"/>
      <c r="B27" s="52" t="s">
        <v>17</v>
      </c>
      <c r="C27" s="64">
        <v>4.47</v>
      </c>
      <c r="D27" s="65">
        <f>(C26+C30+C31)/2</f>
        <v>6.89</v>
      </c>
      <c r="E27" s="55">
        <f>SUM(((C31+C26)+C30))/2</f>
        <v>6.89</v>
      </c>
      <c r="F27" s="130">
        <f>SQRT((((E25*(E25-C26))*(E25-C28))*(E25-C29)))+SQRT((((E26*(E26-C27))*(E26-C30))*(E26-C29)))</f>
        <v>16.54621895284177</v>
      </c>
      <c r="G27" s="134">
        <f>SQRT((((E27*(E27-C26))*(E27-C30))*(E27-C31)))+SQRT((((E28*(E28-C27))*(E28-C31))*(E28-C28)))</f>
        <v>16.458261920721945</v>
      </c>
    </row>
    <row r="28" spans="1:7" ht="15" customHeight="1" thickBot="1" x14ac:dyDescent="0.3">
      <c r="A28" s="1"/>
      <c r="B28" s="49" t="s">
        <v>3</v>
      </c>
      <c r="C28" s="64">
        <v>6.27</v>
      </c>
      <c r="D28" s="65">
        <f>(C27+C28+C31)/2</f>
        <v>8.7299999999999986</v>
      </c>
      <c r="E28" s="55">
        <f>SUM(((C28+C27)+C31))/2</f>
        <v>8.7299999999999986</v>
      </c>
      <c r="F28" s="121"/>
      <c r="G28" s="123"/>
    </row>
    <row r="29" spans="1:7" ht="15" customHeight="1" thickBot="1" x14ac:dyDescent="0.3">
      <c r="A29" s="1"/>
      <c r="B29" s="49" t="s">
        <v>52</v>
      </c>
      <c r="C29" s="64">
        <v>5</v>
      </c>
      <c r="D29" s="65"/>
      <c r="E29" s="55"/>
      <c r="F29" s="121"/>
      <c r="G29" s="135"/>
    </row>
    <row r="30" spans="1:7" ht="15" customHeight="1" thickBot="1" x14ac:dyDescent="0.3">
      <c r="A30" s="1"/>
      <c r="B30" s="49" t="s">
        <v>27</v>
      </c>
      <c r="C30" s="64">
        <v>1.5</v>
      </c>
      <c r="D30" s="65"/>
      <c r="E30" s="56"/>
      <c r="F30" s="136" t="s">
        <v>30</v>
      </c>
      <c r="G30" s="137"/>
    </row>
    <row r="31" spans="1:7" ht="15" customHeight="1" thickBot="1" x14ac:dyDescent="0.35">
      <c r="A31" s="1"/>
      <c r="B31" s="49" t="s">
        <v>53</v>
      </c>
      <c r="C31" s="64">
        <v>6.72</v>
      </c>
      <c r="D31" s="66"/>
      <c r="E31" s="56"/>
      <c r="F31" s="138">
        <f>SUM((F27+G27))/2</f>
        <v>16.502240436781857</v>
      </c>
      <c r="G31" s="137"/>
    </row>
    <row r="32" spans="1:7" ht="13.2" x14ac:dyDescent="0.25">
      <c r="A32" s="1"/>
      <c r="B32" s="5"/>
      <c r="C32" s="67"/>
      <c r="D32" s="66"/>
      <c r="E32" s="57"/>
      <c r="F32" s="8"/>
      <c r="G32" s="4"/>
    </row>
    <row r="33" spans="1:7" ht="16.8" thickBot="1" x14ac:dyDescent="0.35">
      <c r="A33" s="1"/>
      <c r="B33" s="2" t="s">
        <v>9</v>
      </c>
      <c r="C33" s="68"/>
      <c r="D33" s="66"/>
      <c r="E33" s="54">
        <f>SUM(((C34+C36)+C37))/2</f>
        <v>0</v>
      </c>
      <c r="F33" s="8"/>
      <c r="G33" s="26"/>
    </row>
    <row r="34" spans="1:7" ht="15" customHeight="1" thickBot="1" x14ac:dyDescent="0.3">
      <c r="A34" s="1"/>
      <c r="B34" s="51" t="s">
        <v>32</v>
      </c>
      <c r="C34" s="69"/>
      <c r="D34" s="65"/>
      <c r="E34" s="54">
        <f>SUM(((C35+C38)+C37))/2</f>
        <v>0</v>
      </c>
      <c r="F34" s="32" t="s">
        <v>19</v>
      </c>
      <c r="G34" s="33" t="s">
        <v>18</v>
      </c>
    </row>
    <row r="35" spans="1:7" ht="15" customHeight="1" thickBot="1" x14ac:dyDescent="0.3">
      <c r="A35" s="1"/>
      <c r="B35" s="49" t="s">
        <v>17</v>
      </c>
      <c r="C35" s="69"/>
      <c r="D35" s="65"/>
      <c r="E35" s="55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3">
      <c r="A36" s="1"/>
      <c r="B36" s="49" t="s">
        <v>3</v>
      </c>
      <c r="C36" s="69"/>
      <c r="D36" s="65"/>
      <c r="E36" s="54">
        <f>SUM(((C35+C39)+C36))/2</f>
        <v>0</v>
      </c>
      <c r="F36" s="121"/>
      <c r="G36" s="123"/>
    </row>
    <row r="37" spans="1:7" ht="15" customHeight="1" thickBot="1" x14ac:dyDescent="0.3">
      <c r="A37" s="1"/>
      <c r="B37" s="49" t="s">
        <v>52</v>
      </c>
      <c r="C37" s="69"/>
      <c r="D37" s="65"/>
      <c r="E37" s="55"/>
      <c r="F37" s="121"/>
      <c r="G37" s="135"/>
    </row>
    <row r="38" spans="1:7" ht="15" customHeight="1" thickBot="1" x14ac:dyDescent="0.3">
      <c r="A38" s="1"/>
      <c r="B38" s="49" t="s">
        <v>27</v>
      </c>
      <c r="C38" s="69"/>
      <c r="D38" s="67"/>
      <c r="E38" s="6">
        <f>SUM(((C39+C35)+C36))/2</f>
        <v>0</v>
      </c>
      <c r="F38" s="141" t="s">
        <v>40</v>
      </c>
      <c r="G38" s="92"/>
    </row>
    <row r="39" spans="1:7" ht="15" customHeight="1" thickBot="1" x14ac:dyDescent="0.35">
      <c r="A39" s="1"/>
      <c r="B39" s="49" t="s">
        <v>53</v>
      </c>
      <c r="C39" s="69"/>
      <c r="D39" s="67"/>
      <c r="E39" s="8"/>
      <c r="F39" s="142">
        <f>SUM((F35+G35))/2</f>
        <v>0</v>
      </c>
      <c r="G39" s="137"/>
    </row>
    <row r="40" spans="1:7" ht="13.2" x14ac:dyDescent="0.25">
      <c r="A40" s="1"/>
      <c r="B40" s="7"/>
      <c r="C40" s="70"/>
      <c r="D40" s="70"/>
      <c r="F40" s="8"/>
      <c r="G40" s="4"/>
    </row>
    <row r="41" spans="1:7" ht="16.8" thickBot="1" x14ac:dyDescent="0.35">
      <c r="A41" s="1"/>
      <c r="B41" s="2" t="s">
        <v>7</v>
      </c>
      <c r="C41" s="71" t="s">
        <v>36</v>
      </c>
      <c r="D41" s="71" t="s">
        <v>31</v>
      </c>
      <c r="E41" s="39">
        <f>SUM(((C42+C43)+C44))/2</f>
        <v>5.25</v>
      </c>
      <c r="F41" s="32" t="s">
        <v>24</v>
      </c>
      <c r="G41" s="33" t="s">
        <v>15</v>
      </c>
    </row>
    <row r="42" spans="1:7" ht="15" customHeight="1" thickBot="1" x14ac:dyDescent="0.3">
      <c r="A42" s="1"/>
      <c r="B42" s="51" t="s">
        <v>6</v>
      </c>
      <c r="C42" s="72">
        <v>4.75</v>
      </c>
      <c r="D42" s="64">
        <v>4.8099999999999996</v>
      </c>
      <c r="E42" s="21">
        <f>SUM(((D42+D43)+D44))/2</f>
        <v>5.585</v>
      </c>
      <c r="F42" s="124">
        <f>SQRT((((E41*(E41-C42))*(E41-C43))*(E41-C44)))</f>
        <v>3.8469078491692521</v>
      </c>
      <c r="G42" s="127">
        <f>SQRT((((E42*(E42-D42))*(E42-D43))*(E42-D44)))</f>
        <v>4.9644612456312931</v>
      </c>
    </row>
    <row r="43" spans="1:7" ht="15" customHeight="1" thickBot="1" x14ac:dyDescent="0.3">
      <c r="A43" s="1"/>
      <c r="B43" s="49" t="s">
        <v>26</v>
      </c>
      <c r="C43" s="72">
        <v>2.93</v>
      </c>
      <c r="D43" s="64">
        <v>2.88</v>
      </c>
      <c r="E43" s="8"/>
      <c r="F43" s="125"/>
      <c r="G43" s="128"/>
    </row>
    <row r="44" spans="1:7" ht="15" customHeight="1" thickBot="1" x14ac:dyDescent="0.3">
      <c r="A44" s="1"/>
      <c r="B44" s="49" t="s">
        <v>4</v>
      </c>
      <c r="C44" s="72">
        <v>2.82</v>
      </c>
      <c r="D44" s="64">
        <v>3.48</v>
      </c>
      <c r="E44" s="8"/>
      <c r="F44" s="126"/>
      <c r="G44" s="129"/>
    </row>
    <row r="45" spans="1:7" ht="13.2" x14ac:dyDescent="0.25">
      <c r="A45" s="1"/>
      <c r="B45" s="28"/>
      <c r="C45" s="8"/>
      <c r="D45" s="8"/>
      <c r="F45" s="8"/>
      <c r="G45" s="4"/>
    </row>
    <row r="46" spans="1:7" ht="17.399999999999999" x14ac:dyDescent="0.3">
      <c r="A46" s="1"/>
      <c r="B46" s="14" t="s">
        <v>39</v>
      </c>
      <c r="C46" s="8"/>
      <c r="E46" s="8"/>
      <c r="F46" s="34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7"/>
    </row>
    <row r="47" spans="1:7" ht="12.75" customHeight="1" x14ac:dyDescent="0.25">
      <c r="A47" s="1"/>
      <c r="B47" s="28"/>
      <c r="F47" s="8"/>
      <c r="G47" s="4"/>
    </row>
    <row r="48" spans="1:7" ht="12.75" customHeight="1" x14ac:dyDescent="0.25">
      <c r="A48" s="1"/>
      <c r="B48" s="7"/>
      <c r="E48" s="8"/>
      <c r="F48" s="8"/>
      <c r="G48" s="4"/>
    </row>
    <row r="49" spans="1:7" ht="16.2" x14ac:dyDescent="0.3">
      <c r="A49" s="1"/>
      <c r="B49" s="2" t="s">
        <v>47</v>
      </c>
      <c r="C49" s="11"/>
      <c r="D49" s="8"/>
      <c r="E49" s="131" t="s">
        <v>38</v>
      </c>
      <c r="F49" s="132"/>
      <c r="G49" s="133"/>
    </row>
    <row r="50" spans="1:7" ht="15" customHeight="1" x14ac:dyDescent="0.3">
      <c r="A50" s="1"/>
      <c r="B50" s="17" t="s">
        <v>5</v>
      </c>
      <c r="C50" s="35">
        <v>3</v>
      </c>
      <c r="D50" s="8"/>
      <c r="E50" s="79"/>
      <c r="F50" s="80"/>
      <c r="G50" s="81"/>
    </row>
    <row r="51" spans="1:7" ht="15" customHeight="1" x14ac:dyDescent="0.25">
      <c r="A51" s="1"/>
      <c r="B51" s="16" t="s">
        <v>33</v>
      </c>
      <c r="C51" s="35">
        <v>3.1</v>
      </c>
      <c r="D51" s="8"/>
      <c r="E51" s="82" t="s">
        <v>63</v>
      </c>
      <c r="F51" s="83"/>
      <c r="G51" s="84"/>
    </row>
    <row r="52" spans="1:7" ht="15" customHeight="1" x14ac:dyDescent="0.3">
      <c r="A52" s="1"/>
      <c r="B52" s="16" t="s">
        <v>16</v>
      </c>
      <c r="C52" s="35">
        <v>3.25</v>
      </c>
      <c r="D52" s="9"/>
      <c r="E52" s="85"/>
      <c r="F52" s="86"/>
      <c r="G52" s="87"/>
    </row>
    <row r="53" spans="1:7" ht="15" customHeight="1" x14ac:dyDescent="0.25">
      <c r="A53" s="8"/>
      <c r="B53" s="18"/>
      <c r="C53" s="19"/>
      <c r="D53" s="9"/>
      <c r="E53" s="82"/>
      <c r="F53" s="83"/>
      <c r="G53" s="84"/>
    </row>
    <row r="54" spans="1:7" ht="16.2" x14ac:dyDescent="0.3">
      <c r="B54" s="2" t="s">
        <v>48</v>
      </c>
      <c r="C54" s="11"/>
      <c r="E54" s="88"/>
      <c r="F54" s="89"/>
      <c r="G54" s="90"/>
    </row>
    <row r="55" spans="1:7" ht="15" customHeight="1" x14ac:dyDescent="0.25">
      <c r="B55" s="17" t="s">
        <v>5</v>
      </c>
      <c r="C55" s="36">
        <v>4.3299999999999998E-2</v>
      </c>
      <c r="E55" s="88"/>
      <c r="F55" s="89"/>
      <c r="G55" s="90"/>
    </row>
    <row r="56" spans="1:7" ht="15" customHeight="1" x14ac:dyDescent="0.2">
      <c r="B56" s="16" t="s">
        <v>33</v>
      </c>
      <c r="C56" s="36">
        <v>4.41E-2</v>
      </c>
      <c r="E56" s="73"/>
      <c r="F56" s="74"/>
      <c r="G56" s="75"/>
    </row>
    <row r="57" spans="1:7" ht="15" customHeight="1" x14ac:dyDescent="0.2">
      <c r="B57" s="20" t="s">
        <v>16</v>
      </c>
      <c r="C57" s="37">
        <v>2.6800000000000001E-2</v>
      </c>
      <c r="D57" s="10"/>
      <c r="E57" s="76"/>
      <c r="F57" s="77"/>
      <c r="G57" s="78"/>
    </row>
  </sheetData>
  <sheetProtection algorithmName="SHA-512" hashValue="3/M6Oz+OMX5+gk70mVBp0uHxz9Y+W0waMbv1qryQyySCtZ/XesC7JDtpNMTXXLFNG32V8MVuFGMDChT/RO+0Ag==" saltValue="F59XKCvY/KzWRS1+jBu7+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2023-12-29T20:23:09Z</dcterms:modified>
</cp:coreProperties>
</file>